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eroncurrin/Desktop/Fall 2021/Honors Project/"/>
    </mc:Choice>
  </mc:AlternateContent>
  <xr:revisionPtr revIDLastSave="0" documentId="13_ncr:1_{93466114-5F4B-5F44-BD68-8402D00EEDAA}" xr6:coauthVersionLast="47" xr6:coauthVersionMax="47" xr10:uidLastSave="{00000000-0000-0000-0000-000000000000}"/>
  <bookViews>
    <workbookView xWindow="10220" yWindow="500" windowWidth="18520" windowHeight="16940" activeTab="1" xr2:uid="{CCE57F76-3880-AC45-861B-313822E66A87}"/>
  </bookViews>
  <sheets>
    <sheet name="Table 3.1" sheetId="1" r:id="rId1"/>
    <sheet name="Figure 4.1, Equation Dat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4" l="1"/>
  <c r="C13" i="4"/>
  <c r="E13" i="4" s="1"/>
  <c r="C20" i="4" s="1"/>
  <c r="C12" i="4"/>
  <c r="E12" i="4" s="1"/>
  <c r="C19" i="4" s="1"/>
  <c r="C6" i="4"/>
  <c r="B6" i="4"/>
  <c r="D6" i="4" s="1"/>
  <c r="B20" i="4" s="1"/>
  <c r="C5" i="4"/>
  <c r="B5" i="4"/>
  <c r="C4" i="4"/>
  <c r="B4" i="4"/>
  <c r="D4" i="4" l="1"/>
  <c r="B18" i="4" s="1"/>
  <c r="D5" i="4"/>
  <c r="B19" i="4" s="1"/>
</calcChain>
</file>

<file path=xl/sharedStrings.xml><?xml version="1.0" encoding="utf-8"?>
<sst xmlns="http://schemas.openxmlformats.org/spreadsheetml/2006/main" count="47" uniqueCount="33">
  <si>
    <t>Material</t>
  </si>
  <si>
    <t>Hemp Insulation</t>
  </si>
  <si>
    <t>Mineral Wool</t>
  </si>
  <si>
    <t>Fiberglass Insulation</t>
  </si>
  <si>
    <t>Mineral Wool Insulation</t>
  </si>
  <si>
    <t>https://www.lowes.com/pd/Owens-Corning-EcoTouch-R-13-40-sq-ft-Single-Faced-Fiberglass-Roll-Insulation-with-with-Sound-Barrier-15-in-W-x-32-ft-L/1000373565</t>
  </si>
  <si>
    <t>https://www.lowes.com/pd/Owens-Corning-Thermafiber-Fire-and-Sound-Guard-Plus-R-13-Wall-39-2-sq-ft-Unfaced-Mineral-Wool-Batt-Insulation-15-25-in-W-x-47-in-L-Individual-Pack-1-total/5013300483</t>
  </si>
  <si>
    <t>https://buy.hempitecture.com</t>
  </si>
  <si>
    <t>Material Type</t>
  </si>
  <si>
    <t>R-13, 3.5" deep</t>
  </si>
  <si>
    <t>Maximum R-Value and Thickness</t>
  </si>
  <si>
    <t>Material Cost (per sqft)</t>
  </si>
  <si>
    <t>Installation Cost (per sqft)</t>
  </si>
  <si>
    <t>Material Cost Source</t>
  </si>
  <si>
    <t>Installation Cost Source</t>
  </si>
  <si>
    <t>installed the same as mineral wool according to hempitecture website</t>
  </si>
  <si>
    <t>RS Means</t>
  </si>
  <si>
    <t>Brand</t>
  </si>
  <si>
    <t>HempWool by Hempitecture</t>
  </si>
  <si>
    <t>Owens Corning</t>
  </si>
  <si>
    <t>Short Term Costs</t>
  </si>
  <si>
    <t>Hemp</t>
  </si>
  <si>
    <t>Long Term Costs</t>
  </si>
  <si>
    <t>Fiber Glass</t>
  </si>
  <si>
    <t>SC Cost</t>
  </si>
  <si>
    <t>Material Cost</t>
  </si>
  <si>
    <t>Frequency</t>
  </si>
  <si>
    <t>Replacement Costs</t>
  </si>
  <si>
    <t>Long Term Cost</t>
  </si>
  <si>
    <t>Labor Cost</t>
  </si>
  <si>
    <t>Short Term Cost</t>
  </si>
  <si>
    <t>no replacement</t>
  </si>
  <si>
    <t>Graph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</si>
</sst>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Short</a:t>
            </a:r>
            <a:r>
              <a:rPr lang="en-US" baseline="0"/>
              <a:t> and Long Term Cost Comparision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67825896762905"/>
          <c:y val="0.10928523899301319"/>
          <c:w val="0.81432174103237098"/>
          <c:h val="0.806463347011201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4.1, Equation Data'!$B$17</c:f>
              <c:strCache>
                <c:ptCount val="1"/>
                <c:pt idx="0">
                  <c:v>Short Term Cost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'Figure 4.1, Equation Data'!$B$18:$B$20</c:f>
              <c:numCache>
                <c:formatCode>"$"#,##0.00</c:formatCode>
                <c:ptCount val="3"/>
                <c:pt idx="0">
                  <c:v>3938</c:v>
                </c:pt>
                <c:pt idx="1">
                  <c:v>1760</c:v>
                </c:pt>
                <c:pt idx="2">
                  <c:v>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B-AE41-A7BF-7F6AD9741801}"/>
            </c:ext>
          </c:extLst>
        </c:ser>
        <c:ser>
          <c:idx val="1"/>
          <c:order val="1"/>
          <c:tx>
            <c:strRef>
              <c:f>'Figure 4.1, Equation Data'!$C$17</c:f>
              <c:strCache>
                <c:ptCount val="1"/>
                <c:pt idx="0">
                  <c:v>Long Term Cost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'Figure 4.1, Equation Data'!$C$18:$C$20</c:f>
              <c:numCache>
                <c:formatCode>"$"#,##0.00</c:formatCode>
                <c:ptCount val="3"/>
                <c:pt idx="0">
                  <c:v>3938</c:v>
                </c:pt>
                <c:pt idx="1">
                  <c:v>4005</c:v>
                </c:pt>
                <c:pt idx="2">
                  <c:v>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B-AE41-A7BF-7F6AD9741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988255"/>
        <c:axId val="378961823"/>
      </c:barChart>
      <c:catAx>
        <c:axId val="330988255"/>
        <c:scaling>
          <c:orientation val="minMax"/>
        </c:scaling>
        <c:delete val="1"/>
        <c:axPos val="b"/>
        <c:numFmt formatCode="&quot;$&quot;#,##0.00" sourceLinked="1"/>
        <c:majorTickMark val="out"/>
        <c:minorTickMark val="none"/>
        <c:tickLblPos val="nextTo"/>
        <c:crossAx val="378961823"/>
        <c:crosses val="autoZero"/>
        <c:auto val="0"/>
        <c:lblAlgn val="ctr"/>
        <c:lblOffset val="100"/>
        <c:noMultiLvlLbl val="0"/>
      </c:catAx>
      <c:valAx>
        <c:axId val="378961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98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053327825843834"/>
          <c:y val="4.6372684928468431E-2"/>
          <c:w val="0.19456278294483775"/>
          <c:h val="0.16570300091330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391676</xdr:colOff>
      <xdr:row>13</xdr:row>
      <xdr:rowOff>181429</xdr:rowOff>
    </xdr:from>
    <xdr:to>
      <xdr:col>9</xdr:col>
      <xdr:colOff>460549</xdr:colOff>
      <xdr:row>30</xdr:row>
      <xdr:rowOff>158681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4812B1-EC16-7C4C-87B1-C450924D7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0.24276</cdr:x>
      <cdr:y>0.91338</cdr:y>
    </cdr:from>
    <cdr:to>
      <cdr:x>0.35758</cdr:x>
      <cdr:y>0.98028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987A8BD-8A73-6741-9C5D-EC8E70A6F3B7}"/>
            </a:ext>
          </a:extLst>
        </cdr:cNvPr>
        <cdr:cNvSpPr txBox="1"/>
      </cdr:nvSpPr>
      <cdr:spPr>
        <a:xfrm xmlns:a="http://schemas.openxmlformats.org/drawingml/2006/main">
          <a:off x="1245870" y="3294380"/>
          <a:ext cx="589280" cy="241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50"/>
            <a:t>Hemp</a:t>
          </a:r>
        </a:p>
      </cdr:txBody>
    </cdr:sp>
  </cdr:relSizeAnchor>
  <cdr:relSizeAnchor xmlns:cdr="http://schemas.openxmlformats.org/drawingml/2006/chartDrawing">
    <cdr:from>
      <cdr:x>0.49493</cdr:x>
      <cdr:y>0.9162</cdr:y>
    </cdr:from>
    <cdr:to>
      <cdr:x>0.65256</cdr:x>
      <cdr:y>0.96831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9F2CDFF-9F5B-0745-8FF0-79BBF033AB5F}"/>
            </a:ext>
          </a:extLst>
        </cdr:cNvPr>
        <cdr:cNvSpPr txBox="1"/>
      </cdr:nvSpPr>
      <cdr:spPr>
        <a:xfrm xmlns:a="http://schemas.openxmlformats.org/drawingml/2006/main">
          <a:off x="2540000" y="3304540"/>
          <a:ext cx="808990" cy="1879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50"/>
            <a:t>Fiber</a:t>
          </a:r>
          <a:r>
            <a:rPr lang="en-US" sz="1050" baseline="0"/>
            <a:t> Glass</a:t>
          </a:r>
          <a:endParaRPr lang="en-US" sz="1050"/>
        </a:p>
      </cdr:txBody>
    </cdr:sp>
  </cdr:relSizeAnchor>
  <cdr:relSizeAnchor xmlns:cdr="http://schemas.openxmlformats.org/drawingml/2006/chartDrawing">
    <cdr:from>
      <cdr:x>0.75031</cdr:x>
      <cdr:y>0.92183</cdr:y>
    </cdr:from>
    <cdr:to>
      <cdr:x>0.94358</cdr:x>
      <cdr:y>0.96761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6FEF35B-C666-DE45-BD56-C9C65EDC0819}"/>
            </a:ext>
          </a:extLst>
        </cdr:cNvPr>
        <cdr:cNvSpPr txBox="1"/>
      </cdr:nvSpPr>
      <cdr:spPr>
        <a:xfrm xmlns:a="http://schemas.openxmlformats.org/drawingml/2006/main">
          <a:off x="3850640" y="3324860"/>
          <a:ext cx="991870" cy="165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50"/>
            <a:t>Mineral</a:t>
          </a:r>
          <a:r>
            <a:rPr lang="en-US" sz="1050" baseline="0"/>
            <a:t> Wool</a:t>
          </a:r>
          <a:endParaRPr lang="en-US" sz="105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A4DD-2284-6249-B29A-FBB3AAC8F4F6}">
  <dimension ref="A1:G4"/>
  <sheetViews>
    <sheetView zoomScaleNormal="100" workbookViewId="0">
      <selection activeCell="E23" sqref="A9:E23"/>
    </sheetView>
  </sheetViews>
  <sheetFormatPr baseColWidth="10" defaultRowHeight="16" x14ac:dyDescent="0.2"/>
  <cols>
    <col min="1" max="1" width="22.1640625" customWidth="1"/>
    <col min="2" max="2" width="26.83203125" customWidth="1"/>
    <col min="3" max="3" width="31.6640625" customWidth="1"/>
    <col min="4" max="4" width="18" customWidth="1"/>
    <col min="5" max="5" width="14.83203125" customWidth="1"/>
    <col min="6" max="6" width="19.5" customWidth="1"/>
    <col min="7" max="7" width="17.33203125" customWidth="1"/>
  </cols>
  <sheetData>
    <row r="1" spans="1:7" s="1" customFormat="1" ht="40" customHeight="1" x14ac:dyDescent="0.25">
      <c r="A1" s="2" t="s">
        <v>8</v>
      </c>
      <c r="B1" s="2" t="s">
        <v>17</v>
      </c>
      <c r="C1" s="7" t="s">
        <v>10</v>
      </c>
      <c r="D1" s="7" t="s">
        <v>11</v>
      </c>
      <c r="E1" s="7" t="s">
        <v>13</v>
      </c>
      <c r="F1" s="7" t="s">
        <v>12</v>
      </c>
      <c r="G1" s="7" t="s">
        <v>14</v>
      </c>
    </row>
    <row r="2" spans="1:7" ht="44" customHeight="1" x14ac:dyDescent="0.2">
      <c r="A2" s="3" t="s">
        <v>1</v>
      </c>
      <c r="B2" s="5" t="s">
        <v>18</v>
      </c>
      <c r="C2" s="3" t="s">
        <v>9</v>
      </c>
      <c r="D2" s="4">
        <v>1.35</v>
      </c>
      <c r="E2" s="6" t="s">
        <v>7</v>
      </c>
      <c r="F2" s="4">
        <v>0.44</v>
      </c>
      <c r="G2" s="8" t="s">
        <v>15</v>
      </c>
    </row>
    <row r="3" spans="1:7" ht="40" customHeight="1" x14ac:dyDescent="0.2">
      <c r="A3" s="3" t="s">
        <v>3</v>
      </c>
      <c r="B3" s="3" t="s">
        <v>19</v>
      </c>
      <c r="C3" s="3" t="s">
        <v>9</v>
      </c>
      <c r="D3" s="4">
        <v>0.49</v>
      </c>
      <c r="E3" s="9" t="s">
        <v>5</v>
      </c>
      <c r="F3" s="4">
        <v>0.31</v>
      </c>
      <c r="G3" s="4" t="s">
        <v>16</v>
      </c>
    </row>
    <row r="4" spans="1:7" ht="51" customHeight="1" x14ac:dyDescent="0.2">
      <c r="A4" s="3" t="s">
        <v>4</v>
      </c>
      <c r="B4" s="3" t="s">
        <v>19</v>
      </c>
      <c r="C4" s="3" t="s">
        <v>9</v>
      </c>
      <c r="D4" s="4">
        <v>1.1499999999999999</v>
      </c>
      <c r="E4" s="9" t="s">
        <v>6</v>
      </c>
      <c r="F4" s="4">
        <v>0.44</v>
      </c>
      <c r="G4" s="4" t="s">
        <v>16</v>
      </c>
    </row>
  </sheetData>
  <pageMargins left="0.7" right="0.7" top="0.75" bottom="0.75" header="0.3" footer="0.3"/>
  <pageSetup scale="8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AF48-6C5C-7C49-88A9-2123242E0EF3}">
  <dimension ref="A2:E20"/>
  <sheetViews>
    <sheetView tabSelected="1" zoomScale="91" workbookViewId="0">
      <selection activeCell="A10" sqref="A10"/>
    </sheetView>
  </sheetViews>
  <sheetFormatPr baseColWidth="10" defaultRowHeight="16" x14ac:dyDescent="0.2"/>
  <cols>
    <col min="1" max="1" width="16.33203125" customWidth="1"/>
    <col min="2" max="2" width="16.1640625" customWidth="1"/>
    <col min="3" max="3" width="15" customWidth="1"/>
    <col min="4" max="4" width="14.1640625" customWidth="1"/>
  </cols>
  <sheetData>
    <row r="2" spans="1:5" x14ac:dyDescent="0.2">
      <c r="A2" s="10" t="s">
        <v>20</v>
      </c>
      <c r="B2" s="10"/>
      <c r="C2" s="10"/>
      <c r="D2" s="10"/>
    </row>
    <row r="3" spans="1:5" ht="22" customHeight="1" x14ac:dyDescent="0.2">
      <c r="A3" s="11" t="s">
        <v>0</v>
      </c>
      <c r="B3" s="11" t="s">
        <v>25</v>
      </c>
      <c r="C3" s="11" t="s">
        <v>29</v>
      </c>
      <c r="D3" s="12" t="s">
        <v>30</v>
      </c>
    </row>
    <row r="4" spans="1:5" x14ac:dyDescent="0.2">
      <c r="A4" s="3" t="s">
        <v>21</v>
      </c>
      <c r="B4" s="4">
        <f>1.35*2200</f>
        <v>2970</v>
      </c>
      <c r="C4" s="4">
        <f>0.44*2200</f>
        <v>968</v>
      </c>
      <c r="D4" s="4">
        <f>B4+C4</f>
        <v>3938</v>
      </c>
    </row>
    <row r="5" spans="1:5" x14ac:dyDescent="0.2">
      <c r="A5" s="3" t="s">
        <v>23</v>
      </c>
      <c r="B5" s="4">
        <f>0.49*2200</f>
        <v>1078</v>
      </c>
      <c r="C5" s="4">
        <f>0.31*2200</f>
        <v>682</v>
      </c>
      <c r="D5" s="4">
        <f>B5+C5</f>
        <v>1760</v>
      </c>
    </row>
    <row r="6" spans="1:5" x14ac:dyDescent="0.2">
      <c r="A6" s="3" t="s">
        <v>2</v>
      </c>
      <c r="B6" s="4">
        <f>1.15*2200</f>
        <v>2530</v>
      </c>
      <c r="C6" s="4">
        <f>0.44*2200</f>
        <v>968</v>
      </c>
      <c r="D6" s="4">
        <f>B6+C6</f>
        <v>3498</v>
      </c>
    </row>
    <row r="9" spans="1:5" x14ac:dyDescent="0.2">
      <c r="A9" s="10" t="s">
        <v>22</v>
      </c>
      <c r="B9" s="10"/>
      <c r="C9" s="10"/>
      <c r="D9" s="10"/>
      <c r="E9" s="10"/>
    </row>
    <row r="10" spans="1:5" ht="34" x14ac:dyDescent="0.2">
      <c r="A10" s="11" t="s">
        <v>0</v>
      </c>
      <c r="B10" s="11" t="s">
        <v>24</v>
      </c>
      <c r="C10" s="13" t="s">
        <v>27</v>
      </c>
      <c r="D10" s="11" t="s">
        <v>26</v>
      </c>
      <c r="E10" s="12" t="s">
        <v>28</v>
      </c>
    </row>
    <row r="11" spans="1:5" x14ac:dyDescent="0.2">
      <c r="A11" s="3" t="s">
        <v>21</v>
      </c>
      <c r="B11" s="4">
        <v>3938</v>
      </c>
      <c r="C11" s="3" t="s">
        <v>31</v>
      </c>
      <c r="D11" s="3">
        <v>1</v>
      </c>
      <c r="E11" s="4">
        <v>3938</v>
      </c>
    </row>
    <row r="12" spans="1:5" x14ac:dyDescent="0.2">
      <c r="A12" s="3" t="s">
        <v>23</v>
      </c>
      <c r="B12" s="4">
        <v>1760</v>
      </c>
      <c r="C12" s="4">
        <f>1078+682+485</f>
        <v>2245</v>
      </c>
      <c r="D12" s="3">
        <v>1</v>
      </c>
      <c r="E12" s="4">
        <f t="shared" ref="E12:E13" si="0">B12+(D12*C12)</f>
        <v>4005</v>
      </c>
    </row>
    <row r="13" spans="1:5" x14ac:dyDescent="0.2">
      <c r="A13" s="3" t="s">
        <v>2</v>
      </c>
      <c r="B13" s="4">
        <v>3498</v>
      </c>
      <c r="C13" s="4">
        <f>2530+968+485</f>
        <v>3983</v>
      </c>
      <c r="D13" s="3">
        <v>1</v>
      </c>
      <c r="E13" s="4">
        <f t="shared" si="0"/>
        <v>7481</v>
      </c>
    </row>
    <row r="16" spans="1:5" x14ac:dyDescent="0.2">
      <c r="A16" s="10" t="s">
        <v>32</v>
      </c>
      <c r="B16" s="10"/>
      <c r="C16" s="10"/>
    </row>
    <row r="17" spans="1:3" x14ac:dyDescent="0.2">
      <c r="A17" s="11" t="s">
        <v>0</v>
      </c>
      <c r="B17" s="11" t="s">
        <v>30</v>
      </c>
      <c r="C17" s="11" t="s">
        <v>28</v>
      </c>
    </row>
    <row r="18" spans="1:3" x14ac:dyDescent="0.2">
      <c r="A18" s="3" t="s">
        <v>21</v>
      </c>
      <c r="B18" s="4">
        <f>D4</f>
        <v>3938</v>
      </c>
      <c r="C18" s="4">
        <f>E11</f>
        <v>3938</v>
      </c>
    </row>
    <row r="19" spans="1:3" x14ac:dyDescent="0.2">
      <c r="A19" s="3" t="s">
        <v>23</v>
      </c>
      <c r="B19" s="4">
        <f>D5</f>
        <v>1760</v>
      </c>
      <c r="C19" s="4">
        <f>E12</f>
        <v>4005</v>
      </c>
    </row>
    <row r="20" spans="1:3" x14ac:dyDescent="0.2">
      <c r="A20" s="3" t="s">
        <v>2</v>
      </c>
      <c r="B20" s="4">
        <f>D6</f>
        <v>3498</v>
      </c>
      <c r="C20" s="4">
        <f>E13</f>
        <v>7481</v>
      </c>
    </row>
  </sheetData>
  <mergeCells count="3">
    <mergeCell ref="A2:D2"/>
    <mergeCell ref="A9:E9"/>
    <mergeCell ref="A16:C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3.1</vt:lpstr>
      <vt:lpstr>Figure 4.1, Equation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Currin, Cameron Davidson</dc:creator>
  <cp:lastModifiedBy>Currin, Cameron Davidson</cp:lastModifiedBy>
  <dcterms:created xsi:type="dcterms:W3CDTF">2022-04-12T02:57:53Z</dcterms:created>
  <dcterms:modified xsi:type="dcterms:W3CDTF">2022-04-27T19:10:39Z</dcterms:modified>
</cp:coreProperties>
</file>